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IP WORK 4-3-2020\2021 Obligated Projects 11-03-2021\FINAL REPORT\"/>
    </mc:Choice>
  </mc:AlternateContent>
  <xr:revisionPtr revIDLastSave="0" documentId="13_ncr:1_{49D8BCA3-ACDB-4552-92C0-484E6DB1EAC8}" xr6:coauthVersionLast="47" xr6:coauthVersionMax="47" xr10:uidLastSave="{00000000-0000-0000-0000-000000000000}"/>
  <bookViews>
    <workbookView xWindow="-103" yWindow="-103" windowWidth="33120" windowHeight="18120" xr2:uid="{FB10490C-7065-4557-A185-704528DDF01E}"/>
  </bookViews>
  <sheets>
    <sheet name="MPO 1" sheetId="1" r:id="rId1"/>
  </sheets>
  <definedNames>
    <definedName name="_xlnm.Print_Area" localSheetId="0">'MPO 1'!$A$1:$N$66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7" i="1" l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65" i="1"/>
  <c r="N64" i="1"/>
  <c r="K63" i="1"/>
  <c r="J63" i="1"/>
  <c r="N63" i="1" s="1"/>
  <c r="K62" i="1"/>
  <c r="J62" i="1"/>
  <c r="N62" i="1" s="1"/>
  <c r="K61" i="1"/>
  <c r="J61" i="1"/>
  <c r="N61" i="1" s="1"/>
  <c r="N66" i="1"/>
  <c r="K60" i="1"/>
  <c r="J60" i="1"/>
  <c r="N60" i="1" s="1"/>
  <c r="I60" i="1"/>
  <c r="N59" i="1"/>
  <c r="N58" i="1"/>
  <c r="N57" i="1"/>
  <c r="N56" i="1"/>
  <c r="N55" i="1"/>
  <c r="N54" i="1"/>
  <c r="N53" i="1"/>
  <c r="N52" i="1"/>
  <c r="N51" i="1"/>
  <c r="N22" i="1"/>
  <c r="K21" i="1"/>
  <c r="J21" i="1"/>
  <c r="N21" i="1" s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M5" i="1"/>
  <c r="N5" i="1" s="1"/>
  <c r="N4" i="1"/>
  <c r="N3" i="1"/>
</calcChain>
</file>

<file path=xl/sharedStrings.xml><?xml version="1.0" encoding="utf-8"?>
<sst xmlns="http://schemas.openxmlformats.org/spreadsheetml/2006/main" count="367" uniqueCount="178">
  <si>
    <t>REGION</t>
  </si>
  <si>
    <t>PROJECT</t>
  </si>
  <si>
    <t>PHASE</t>
  </si>
  <si>
    <t>PROGRAM</t>
  </si>
  <si>
    <t>ROUTE</t>
  </si>
  <si>
    <t>TOWN</t>
  </si>
  <si>
    <t>DESCRIPTION</t>
  </si>
  <si>
    <t>0035-0198</t>
  </si>
  <si>
    <t>PE</t>
  </si>
  <si>
    <t>NHPP</t>
  </si>
  <si>
    <t>I-95</t>
  </si>
  <si>
    <t>Darien</t>
  </si>
  <si>
    <t>Reline Br 06821 (Culvert) o/ Brook (PD)</t>
  </si>
  <si>
    <t>0056-0316</t>
  </si>
  <si>
    <t>Greenwich/Stamford</t>
  </si>
  <si>
    <t>I-95 Improvements from NY State Line to Exit 6 (FD)</t>
  </si>
  <si>
    <t>0089-0129</t>
  </si>
  <si>
    <t>STPB</t>
  </si>
  <si>
    <t>Ponus Ridge Road</t>
  </si>
  <si>
    <t>New Canaan</t>
  </si>
  <si>
    <t>Rehab Br 05002 o/ Collins Pond (FD)</t>
  </si>
  <si>
    <t>0102-0295</t>
  </si>
  <si>
    <t>CON</t>
  </si>
  <si>
    <t>NFRP</t>
  </si>
  <si>
    <t>Norwalk</t>
  </si>
  <si>
    <t>NHS - Median Barrier/Resurfacing</t>
  </si>
  <si>
    <t>0102-0366</t>
  </si>
  <si>
    <t>BRZ</t>
  </si>
  <si>
    <t>West Cedar St</t>
  </si>
  <si>
    <t>Replace Br 04152 o/ Five Mile River (FD)</t>
  </si>
  <si>
    <t>0102-0368</t>
  </si>
  <si>
    <t>CT 15</t>
  </si>
  <si>
    <t>Norwalk/Westport</t>
  </si>
  <si>
    <t>Resurfacing, Bridge &amp; Safety Imprvs., Main Ave to Newtown Tpk (B/O of 102-296)</t>
  </si>
  <si>
    <t>0135-0328</t>
  </si>
  <si>
    <t>Riverbank Rd</t>
  </si>
  <si>
    <t>Stamford</t>
  </si>
  <si>
    <t>Replace Br 04071 o/ Mianus River</t>
  </si>
  <si>
    <t>0135-0332</t>
  </si>
  <si>
    <t>Cedar Heights Rd</t>
  </si>
  <si>
    <t>Replace Br 04067 o/ Rippowam River</t>
  </si>
  <si>
    <t>0135-0336</t>
  </si>
  <si>
    <t>HIPB</t>
  </si>
  <si>
    <t>SR 790</t>
  </si>
  <si>
    <t>Rehab Br 03682 o/ Rippowam River</t>
  </si>
  <si>
    <t>0135-0343</t>
  </si>
  <si>
    <t>Lakeside Drive</t>
  </si>
  <si>
    <t>Rehab Br 04069 o/ North Stamford Rsvr (FD)</t>
  </si>
  <si>
    <t>0135-0345</t>
  </si>
  <si>
    <t>West Glen Drive</t>
  </si>
  <si>
    <t>Rehab Br 05010 o/ Mianus River (FD)</t>
  </si>
  <si>
    <t>0157-0085</t>
  </si>
  <si>
    <t>Cavalry Road</t>
  </si>
  <si>
    <t>Weston</t>
  </si>
  <si>
    <t>Replace Br 04964 over Saugatuck River</t>
  </si>
  <si>
    <t>0157-0089</t>
  </si>
  <si>
    <t>TAPB</t>
  </si>
  <si>
    <t>Various</t>
  </si>
  <si>
    <t>Pedestrian Improvements at Various Locations (PD)</t>
  </si>
  <si>
    <t>0158-0216</t>
  </si>
  <si>
    <t>Bayberry Lane #2</t>
  </si>
  <si>
    <t>Westport</t>
  </si>
  <si>
    <t>Replace Br 04969 o/ Aspetuck River</t>
  </si>
  <si>
    <t>0161-0142</t>
  </si>
  <si>
    <t>Lovers Lane</t>
  </si>
  <si>
    <t>Wilton</t>
  </si>
  <si>
    <t>Replace Br 04975 o/ Comstock Brook (FD)</t>
  </si>
  <si>
    <t>0161-0143</t>
  </si>
  <si>
    <t>Arrow Head Rd</t>
  </si>
  <si>
    <t>Replace Br 05501 o/ Norwalk River (FD)</t>
  </si>
  <si>
    <t>0173-0497</t>
  </si>
  <si>
    <t>I-95/US 7</t>
  </si>
  <si>
    <t>District 3</t>
  </si>
  <si>
    <t>Upgrade &amp; Install CCTV Cameras (PD)</t>
  </si>
  <si>
    <t>0301-0195</t>
  </si>
  <si>
    <t>NHL -ML</t>
  </si>
  <si>
    <t>NNHL - Station Imrpovement Program - Darien Station</t>
  </si>
  <si>
    <t>0403-XXXX</t>
  </si>
  <si>
    <t>ALL</t>
  </si>
  <si>
    <t>5339Q</t>
  </si>
  <si>
    <t>CTTRANSIT</t>
  </si>
  <si>
    <t>CTTransit - Stamford Fac Upgrades to Deploy BEBs</t>
  </si>
  <si>
    <t>Multi Region</t>
  </si>
  <si>
    <t>0173-0487</t>
  </si>
  <si>
    <t>SIPH</t>
  </si>
  <si>
    <t>Replace Signals at 2 SLOSSS Locations</t>
  </si>
  <si>
    <t>0173-0507</t>
  </si>
  <si>
    <t>Midblock Crosswalk Upgrades (FD)</t>
  </si>
  <si>
    <t>0173-0512</t>
  </si>
  <si>
    <t>STPA</t>
  </si>
  <si>
    <t>Replace Traffic Signal LED Lamps in Various Locations (PD)</t>
  </si>
  <si>
    <t>0173-0516</t>
  </si>
  <si>
    <t>Midblock Crosswalk Upgrades (RRFBs) (PD)</t>
  </si>
  <si>
    <t>0173-0517</t>
  </si>
  <si>
    <t>Install Signs &amp; Update Markings at Unsignalized Locations (PD)</t>
  </si>
  <si>
    <t>0173-0518</t>
  </si>
  <si>
    <t>Install High Friction Surface Treatment at Various Locations (PD)</t>
  </si>
  <si>
    <t>0173-0520</t>
  </si>
  <si>
    <t>Install Curve Warning Signs at Various Locations (PD)</t>
  </si>
  <si>
    <t>0173-0521</t>
  </si>
  <si>
    <t>Pedestrian Improvements at Signalized Intersections (PD)</t>
  </si>
  <si>
    <t>0173-0522</t>
  </si>
  <si>
    <t>Clearance Interval Retiming for Local Traffic Signals (PD)</t>
  </si>
  <si>
    <t>0170-3605</t>
  </si>
  <si>
    <t>OTH</t>
  </si>
  <si>
    <t xml:space="preserve">CMAQ </t>
  </si>
  <si>
    <t>Statewide</t>
  </si>
  <si>
    <t>Statewide TDM (NY-NJ-CT Moderate) (7/1/21-6/30/22)</t>
  </si>
  <si>
    <t>1,7,8</t>
  </si>
  <si>
    <t>0173-0486</t>
  </si>
  <si>
    <t>Replace Traffic Signals at Various Locations</t>
  </si>
  <si>
    <t>1,5,7,8</t>
  </si>
  <si>
    <t>0300-XXXX</t>
  </si>
  <si>
    <t>5337&amp;P</t>
  </si>
  <si>
    <t>NHL-ML</t>
  </si>
  <si>
    <t>New Line Track Program</t>
  </si>
  <si>
    <t>1,5,8,10,11</t>
  </si>
  <si>
    <t>0400-XXXX</t>
  </si>
  <si>
    <t>CTTransit Faciltiy Improvements and Misc Support FY 21</t>
  </si>
  <si>
    <t>ACQ</t>
  </si>
  <si>
    <t>CTTransit  Systemwide Bus Replacement FY 21</t>
  </si>
  <si>
    <t>All</t>
  </si>
  <si>
    <t>CTfastrak - Low No Discretionary-Deployment of 3 Electric Buses</t>
  </si>
  <si>
    <t>CTTransit - Buses and Facility Improvements FY 21</t>
  </si>
  <si>
    <t>0170-3417</t>
  </si>
  <si>
    <t>Mast Arm &amp; Span Pole Inspections (thru 12/31/23)</t>
  </si>
  <si>
    <t>0170-3439</t>
  </si>
  <si>
    <t>TA Program - Project Development/Scoping (Fed Eligible) thru 3/31/22</t>
  </si>
  <si>
    <t>0170-3521</t>
  </si>
  <si>
    <t>NBI Bridge Scour Monitoring (1/1/19-12/31/23)</t>
  </si>
  <si>
    <t>0170-3542</t>
  </si>
  <si>
    <t>CE Bridge Insp - Uwater - NHS Roads (9/1/19 - 8/31/23)</t>
  </si>
  <si>
    <t>0170-3543</t>
  </si>
  <si>
    <t>CE Bridge Insp - Uwater - Non-NHS Roads (9/1/19 - 8/31/23)</t>
  </si>
  <si>
    <t>0170-3545</t>
  </si>
  <si>
    <t>Replace Highway Sheet Aluminum Signs</t>
  </si>
  <si>
    <t>0170-3577</t>
  </si>
  <si>
    <t>Epoxy Resin Pavement Markings (1 of 4) - thru 12/31/23</t>
  </si>
  <si>
    <t>0170-3578</t>
  </si>
  <si>
    <t>Epoxy Resin Pavement Markings (2 of 4) - thru 12/31/23</t>
  </si>
  <si>
    <t>0170-3579</t>
  </si>
  <si>
    <t>Epoxy Resin Pavement Markings (3 of 4) - thru 12/31/23</t>
  </si>
  <si>
    <t>0170-3580</t>
  </si>
  <si>
    <t>Epoxy Resin Pavement Markings (4 of 4) - thru 12/31/23</t>
  </si>
  <si>
    <t>0170-3583</t>
  </si>
  <si>
    <t>Rapid Response Bridge Repairs by State Forces (thru 12/31/24)</t>
  </si>
  <si>
    <t>0170-3588</t>
  </si>
  <si>
    <t>SF Bridge Insp - NHS Roads (9/1/21 - 8/31/26)</t>
  </si>
  <si>
    <t>0170-3589</t>
  </si>
  <si>
    <t>SF Bridge Insp - Non-NHS Roads (9/1/21 - 8/31/26)</t>
  </si>
  <si>
    <t>0170-3590</t>
  </si>
  <si>
    <t>CE Bridge Insp - NHS Roads, NBI Bridges Only (9/1/21 - 8/31/26)</t>
  </si>
  <si>
    <t>0170-3591</t>
  </si>
  <si>
    <t>CE Bridge Insp - Non-NHS Roads (9/1/21 - 8/31/26)</t>
  </si>
  <si>
    <t>0170-3592</t>
  </si>
  <si>
    <t>CE Sign Support Insp - NHS Roads (9/1/21 - 8/31/26)</t>
  </si>
  <si>
    <t>0170-3593</t>
  </si>
  <si>
    <t>CE Sign Support Insp - Non-NHS Roads (9/1/21 - 8/31/26)</t>
  </si>
  <si>
    <t>0170-3597</t>
  </si>
  <si>
    <t>Install Centerline Rumble Strips on Town Roads (PD)</t>
  </si>
  <si>
    <t>Install Centerline Rumble Strips on Town Roads</t>
  </si>
  <si>
    <t>0170-3609</t>
  </si>
  <si>
    <t>Load Ratings for Bridges - NHS Roads (7/1/21-6/30/26)</t>
  </si>
  <si>
    <t>0170-3610</t>
  </si>
  <si>
    <t>Load Ratings for Bridges - Non-NHS Roads (7/1/21-6/30/26)</t>
  </si>
  <si>
    <t>0170-XXXX</t>
  </si>
  <si>
    <t>5310E</t>
  </si>
  <si>
    <t>SEC 5310 Program Enhanced Mobility of Seniors/Individuals w/disabilities</t>
  </si>
  <si>
    <t>TEMP P#</t>
  </si>
  <si>
    <t>0171-XXXX</t>
  </si>
  <si>
    <t xml:space="preserve">Statewide </t>
  </si>
  <si>
    <t>2021 OBLIGATED AND GRANTED PROJECTS LIST</t>
  </si>
  <si>
    <t>TOTAL COST $(000)</t>
  </si>
  <si>
    <t>FEDERAL SHARE $(000)</t>
  </si>
  <si>
    <t>STATE SHARE $(000)</t>
  </si>
  <si>
    <t>LOCAL SHARE $(000)</t>
  </si>
  <si>
    <t>FFY 2021 STIP FED SHARE $(000)</t>
  </si>
  <si>
    <t>Difference between Obligated/STIP Fund $(000)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</si>
</sst>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"/>
  </numFmts>
  <fonts count="13" x14ac:knownFonts="1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u/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444444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color rgb="FF0D0D0D"/>
      <name val="Calibri"/>
      <family val="2"/>
      <scheme val="minor"/>
    </font>
    <font>
      <sz val="8"/>
      <name val="Arial Narrow"/>
      <family val="2"/>
    </font>
    <font>
      <sz val="12"/>
      <color theme="1" tint="4.9989318521683403E-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164" fontId="3" fillId="0" borderId="0" xfId="0" applyNumberFormat="1" applyFont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right"/>
    </xf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4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horizontal="right"/>
    </xf>
    <xf numFmtId="0" fontId="6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10" fillId="0" borderId="0" xfId="2" applyFont="1" applyAlignment="1">
      <alignment vertical="center"/>
    </xf>
    <xf numFmtId="0" fontId="11" fillId="0" borderId="0" xfId="0" applyFont="1"/>
    <xf numFmtId="164" fontId="3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 wrapText="1"/>
    </xf>
    <xf numFmtId="164" fontId="5" fillId="0" borderId="0" xfId="0" applyNumberFormat="1" applyFont="1" applyFill="1" applyAlignment="1">
      <alignment horizontal="right"/>
    </xf>
    <xf numFmtId="0" fontId="0" fillId="0" borderId="0" xfId="0" applyFill="1"/>
    <xf numFmtId="164" fontId="4" fillId="0" borderId="0" xfId="0" applyNumberFormat="1" applyFont="1" applyFill="1" applyAlignment="1">
      <alignment horizontal="right"/>
    </xf>
    <xf numFmtId="0" fontId="12" fillId="0" borderId="0" xfId="0" applyFont="1" applyAlignment="1">
      <alignment horizontal="center"/>
    </xf>
  </cellXfs>
  <cellStyles count="3">
    <cellStyle name="Normal" xfId="0" builtinId="0"/>
    <cellStyle name="Normal 3" xfId="1" xr:uid="{C08DFCAF-A700-4040-8D04-706E8A1B350D}"/>
    <cellStyle name="Normal 6 10 10" xfId="2" xr:uid="{616C69F1-B034-4475-9095-A5A79D9998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C5FB3-6828-4833-AC8E-FB597237FA56}">
  <dimension ref="A1:N66"/>
  <sheetViews>
    <sheetView tabSelected="1" zoomScaleNormal="100" workbookViewId="0">
      <selection activeCell="A2" sqref="A2"/>
    </sheetView>
  </sheetViews>
  <sheetFormatPr defaultRowHeight="14.6" x14ac:dyDescent="0.4"/>
  <cols>
    <col min="1" max="1" width="11.69140625" customWidth="1"/>
    <col min="2" max="2" width="10.69140625" customWidth="1"/>
    <col min="3" max="3" width="10.921875" customWidth="1"/>
    <col min="4" max="4" width="11.4609375" customWidth="1"/>
    <col min="5" max="5" width="14.23046875" customWidth="1"/>
    <col min="6" max="6" width="20" customWidth="1"/>
    <col min="7" max="7" width="20.4609375" customWidth="1"/>
    <col min="8" max="8" width="63.3046875" customWidth="1"/>
    <col min="9" max="9" width="14.3046875" customWidth="1"/>
    <col min="10" max="10" width="19.3828125" customWidth="1"/>
    <col min="11" max="11" width="15.84375" customWidth="1"/>
    <col min="12" max="12" width="16.84375" customWidth="1"/>
    <col min="13" max="13" width="16.15234375" style="31" customWidth="1"/>
    <col min="14" max="14" width="15.84375" style="31" customWidth="1"/>
  </cols>
  <sheetData>
    <row r="1" spans="1:14" ht="31.3" customHeight="1" x14ac:dyDescent="0.5">
      <c r="A1" s="33" t="s">
        <v>171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57" x14ac:dyDescent="0.4">
      <c r="A2" s="1" t="s">
        <v>0</v>
      </c>
      <c r="B2" s="1" t="s">
        <v>1</v>
      </c>
      <c r="C2" s="1" t="s">
        <v>168</v>
      </c>
      <c r="D2" s="1" t="s">
        <v>2</v>
      </c>
      <c r="E2" s="1" t="s">
        <v>3</v>
      </c>
      <c r="F2" s="1" t="s">
        <v>4</v>
      </c>
      <c r="G2" s="2" t="s">
        <v>5</v>
      </c>
      <c r="H2" s="1" t="s">
        <v>6</v>
      </c>
      <c r="I2" s="3" t="s">
        <v>172</v>
      </c>
      <c r="J2" s="3" t="s">
        <v>173</v>
      </c>
      <c r="K2" s="3" t="s">
        <v>174</v>
      </c>
      <c r="L2" s="3" t="s">
        <v>175</v>
      </c>
      <c r="M2" s="29" t="s">
        <v>176</v>
      </c>
      <c r="N2" s="29" t="s">
        <v>177</v>
      </c>
    </row>
    <row r="3" spans="1:14" ht="15.9" x14ac:dyDescent="0.45">
      <c r="A3" s="4">
        <v>1</v>
      </c>
      <c r="B3" s="5" t="s">
        <v>7</v>
      </c>
      <c r="C3" s="5"/>
      <c r="D3" s="6" t="s">
        <v>8</v>
      </c>
      <c r="E3" s="5" t="s">
        <v>9</v>
      </c>
      <c r="F3" s="5" t="s">
        <v>10</v>
      </c>
      <c r="G3" s="7" t="s">
        <v>11</v>
      </c>
      <c r="H3" s="5" t="s">
        <v>12</v>
      </c>
      <c r="I3" s="8">
        <v>350000</v>
      </c>
      <c r="J3" s="8">
        <v>315000</v>
      </c>
      <c r="K3" s="8">
        <v>35000</v>
      </c>
      <c r="L3" s="8">
        <v>0</v>
      </c>
      <c r="M3" s="30">
        <v>315000</v>
      </c>
      <c r="N3" s="27">
        <f>M3-J3</f>
        <v>0</v>
      </c>
    </row>
    <row r="4" spans="1:14" ht="15.9" x14ac:dyDescent="0.45">
      <c r="A4" s="4">
        <v>1</v>
      </c>
      <c r="B4" s="5" t="s">
        <v>13</v>
      </c>
      <c r="C4" s="5"/>
      <c r="D4" s="6" t="s">
        <v>8</v>
      </c>
      <c r="E4" s="5" t="s">
        <v>9</v>
      </c>
      <c r="F4" s="5" t="s">
        <v>10</v>
      </c>
      <c r="G4" s="7" t="s">
        <v>14</v>
      </c>
      <c r="H4" s="5" t="s">
        <v>15</v>
      </c>
      <c r="I4" s="8">
        <v>10000000</v>
      </c>
      <c r="J4" s="8">
        <v>9000000</v>
      </c>
      <c r="K4" s="8">
        <v>1000000</v>
      </c>
      <c r="L4" s="8">
        <v>0</v>
      </c>
      <c r="M4" s="30">
        <v>9000000</v>
      </c>
      <c r="N4" s="27">
        <f t="shared" ref="N4:N20" si="0">M4-J4</f>
        <v>0</v>
      </c>
    </row>
    <row r="5" spans="1:14" ht="15.9" x14ac:dyDescent="0.45">
      <c r="A5" s="4">
        <v>1</v>
      </c>
      <c r="B5" s="5" t="s">
        <v>16</v>
      </c>
      <c r="C5" s="5"/>
      <c r="D5" s="6" t="s">
        <v>8</v>
      </c>
      <c r="E5" s="5" t="s">
        <v>17</v>
      </c>
      <c r="F5" s="5" t="s">
        <v>18</v>
      </c>
      <c r="G5" s="7" t="s">
        <v>19</v>
      </c>
      <c r="H5" s="5" t="s">
        <v>20</v>
      </c>
      <c r="I5" s="8">
        <v>300000</v>
      </c>
      <c r="J5" s="8">
        <v>240000</v>
      </c>
      <c r="K5" s="8">
        <v>60000</v>
      </c>
      <c r="L5" s="8">
        <v>0</v>
      </c>
      <c r="M5" s="30">
        <f>200000+40000</f>
        <v>240000</v>
      </c>
      <c r="N5" s="27">
        <f t="shared" si="0"/>
        <v>0</v>
      </c>
    </row>
    <row r="6" spans="1:14" ht="15.9" x14ac:dyDescent="0.45">
      <c r="A6" s="9">
        <v>1</v>
      </c>
      <c r="B6" s="10" t="s">
        <v>21</v>
      </c>
      <c r="C6" s="10"/>
      <c r="D6" s="11" t="s">
        <v>22</v>
      </c>
      <c r="E6" s="10" t="s">
        <v>23</v>
      </c>
      <c r="F6" s="10" t="s">
        <v>10</v>
      </c>
      <c r="G6" s="12" t="s">
        <v>24</v>
      </c>
      <c r="H6" s="10" t="s">
        <v>25</v>
      </c>
      <c r="I6" s="13">
        <v>37239815</v>
      </c>
      <c r="J6" s="13">
        <v>37045395</v>
      </c>
      <c r="K6" s="13">
        <v>0</v>
      </c>
      <c r="L6" s="13">
        <v>194420</v>
      </c>
      <c r="M6" s="30">
        <v>37045395</v>
      </c>
      <c r="N6" s="27">
        <f t="shared" si="0"/>
        <v>0</v>
      </c>
    </row>
    <row r="7" spans="1:14" ht="15.9" x14ac:dyDescent="0.45">
      <c r="A7" s="4">
        <v>1</v>
      </c>
      <c r="B7" s="5" t="s">
        <v>26</v>
      </c>
      <c r="C7" s="5"/>
      <c r="D7" s="6" t="s">
        <v>8</v>
      </c>
      <c r="E7" s="5" t="s">
        <v>27</v>
      </c>
      <c r="F7" s="5" t="s">
        <v>28</v>
      </c>
      <c r="G7" s="7" t="s">
        <v>24</v>
      </c>
      <c r="H7" s="5" t="s">
        <v>29</v>
      </c>
      <c r="I7" s="8">
        <v>375000</v>
      </c>
      <c r="J7" s="8">
        <v>300000</v>
      </c>
      <c r="K7" s="8">
        <v>18000</v>
      </c>
      <c r="L7" s="8">
        <v>57000</v>
      </c>
      <c r="M7" s="30">
        <v>240000</v>
      </c>
      <c r="N7" s="27">
        <f t="shared" si="0"/>
        <v>-60000</v>
      </c>
    </row>
    <row r="8" spans="1:14" ht="15.9" x14ac:dyDescent="0.45">
      <c r="A8" s="4">
        <v>1</v>
      </c>
      <c r="B8" s="5" t="s">
        <v>30</v>
      </c>
      <c r="C8" s="5"/>
      <c r="D8" s="6" t="s">
        <v>22</v>
      </c>
      <c r="E8" s="5" t="s">
        <v>9</v>
      </c>
      <c r="F8" s="5" t="s">
        <v>31</v>
      </c>
      <c r="G8" s="7" t="s">
        <v>32</v>
      </c>
      <c r="H8" s="5" t="s">
        <v>33</v>
      </c>
      <c r="I8" s="8">
        <v>8105280</v>
      </c>
      <c r="J8" s="8">
        <v>8105280</v>
      </c>
      <c r="K8" s="8">
        <v>0</v>
      </c>
      <c r="L8" s="8">
        <v>0</v>
      </c>
      <c r="M8" s="30">
        <v>8105280</v>
      </c>
      <c r="N8" s="27">
        <f t="shared" si="0"/>
        <v>0</v>
      </c>
    </row>
    <row r="9" spans="1:14" ht="15.9" x14ac:dyDescent="0.45">
      <c r="A9" s="4">
        <v>1</v>
      </c>
      <c r="B9" s="5" t="s">
        <v>34</v>
      </c>
      <c r="C9" s="5"/>
      <c r="D9" s="6" t="s">
        <v>22</v>
      </c>
      <c r="E9" s="5" t="s">
        <v>27</v>
      </c>
      <c r="F9" s="5" t="s">
        <v>35</v>
      </c>
      <c r="G9" s="7" t="s">
        <v>36</v>
      </c>
      <c r="H9" s="5" t="s">
        <v>37</v>
      </c>
      <c r="I9" s="8">
        <v>500000</v>
      </c>
      <c r="J9" s="8">
        <v>500000</v>
      </c>
      <c r="K9" s="8">
        <v>0</v>
      </c>
      <c r="L9" s="8">
        <v>0</v>
      </c>
      <c r="M9" s="30">
        <v>500000</v>
      </c>
      <c r="N9" s="27">
        <f t="shared" si="0"/>
        <v>0</v>
      </c>
    </row>
    <row r="10" spans="1:14" ht="15.9" x14ac:dyDescent="0.45">
      <c r="A10" s="4">
        <v>1</v>
      </c>
      <c r="B10" s="5" t="s">
        <v>38</v>
      </c>
      <c r="C10" s="5"/>
      <c r="D10" s="6" t="s">
        <v>22</v>
      </c>
      <c r="E10" s="5" t="s">
        <v>27</v>
      </c>
      <c r="F10" s="5" t="s">
        <v>39</v>
      </c>
      <c r="G10" s="7" t="s">
        <v>36</v>
      </c>
      <c r="H10" s="5" t="s">
        <v>40</v>
      </c>
      <c r="I10" s="8">
        <v>670124</v>
      </c>
      <c r="J10" s="8">
        <v>50000</v>
      </c>
      <c r="K10" s="8">
        <v>0</v>
      </c>
      <c r="L10" s="8">
        <v>620124</v>
      </c>
      <c r="M10" s="30">
        <v>50000</v>
      </c>
      <c r="N10" s="27">
        <f t="shared" si="0"/>
        <v>0</v>
      </c>
    </row>
    <row r="11" spans="1:14" ht="15.9" x14ac:dyDescent="0.45">
      <c r="A11" s="4">
        <v>1</v>
      </c>
      <c r="B11" s="5" t="s">
        <v>41</v>
      </c>
      <c r="C11" s="5"/>
      <c r="D11" s="6" t="s">
        <v>22</v>
      </c>
      <c r="E11" s="5" t="s">
        <v>42</v>
      </c>
      <c r="F11" s="5" t="s">
        <v>43</v>
      </c>
      <c r="G11" s="7" t="s">
        <v>36</v>
      </c>
      <c r="H11" s="5" t="s">
        <v>44</v>
      </c>
      <c r="I11" s="8">
        <v>1250000</v>
      </c>
      <c r="J11" s="8">
        <v>1000000</v>
      </c>
      <c r="K11" s="8">
        <v>250000</v>
      </c>
      <c r="L11" s="8">
        <v>0</v>
      </c>
      <c r="M11" s="27">
        <v>1000000</v>
      </c>
      <c r="N11" s="27">
        <f t="shared" si="0"/>
        <v>0</v>
      </c>
    </row>
    <row r="12" spans="1:14" ht="15.9" x14ac:dyDescent="0.45">
      <c r="A12" s="4">
        <v>1</v>
      </c>
      <c r="B12" s="5" t="s">
        <v>41</v>
      </c>
      <c r="C12" s="5"/>
      <c r="D12" s="6" t="s">
        <v>22</v>
      </c>
      <c r="E12" s="5" t="s">
        <v>17</v>
      </c>
      <c r="F12" s="5" t="s">
        <v>43</v>
      </c>
      <c r="G12" s="7" t="s">
        <v>36</v>
      </c>
      <c r="H12" s="5" t="s">
        <v>44</v>
      </c>
      <c r="I12" s="8">
        <v>2162460</v>
      </c>
      <c r="J12" s="8">
        <v>1729968</v>
      </c>
      <c r="K12" s="8">
        <v>432492</v>
      </c>
      <c r="L12" s="8">
        <v>0</v>
      </c>
      <c r="M12" s="28">
        <v>1720000</v>
      </c>
      <c r="N12" s="27">
        <f t="shared" si="0"/>
        <v>-9968</v>
      </c>
    </row>
    <row r="13" spans="1:14" ht="15.9" x14ac:dyDescent="0.45">
      <c r="A13" s="4">
        <v>1</v>
      </c>
      <c r="B13" s="5" t="s">
        <v>45</v>
      </c>
      <c r="C13" s="5"/>
      <c r="D13" s="6" t="s">
        <v>8</v>
      </c>
      <c r="E13" s="5" t="s">
        <v>27</v>
      </c>
      <c r="F13" s="5" t="s">
        <v>46</v>
      </c>
      <c r="G13" s="7" t="s">
        <v>36</v>
      </c>
      <c r="H13" s="5" t="s">
        <v>47</v>
      </c>
      <c r="I13" s="8">
        <v>275000</v>
      </c>
      <c r="J13" s="8">
        <v>220000</v>
      </c>
      <c r="K13" s="8">
        <v>55000</v>
      </c>
      <c r="L13" s="8">
        <v>0</v>
      </c>
      <c r="M13" s="28">
        <v>220000</v>
      </c>
      <c r="N13" s="27">
        <f t="shared" si="0"/>
        <v>0</v>
      </c>
    </row>
    <row r="14" spans="1:14" ht="15.9" x14ac:dyDescent="0.45">
      <c r="A14" s="4">
        <v>1</v>
      </c>
      <c r="B14" s="5" t="s">
        <v>48</v>
      </c>
      <c r="C14" s="5"/>
      <c r="D14" s="6" t="s">
        <v>8</v>
      </c>
      <c r="E14" s="5" t="s">
        <v>27</v>
      </c>
      <c r="F14" s="5" t="s">
        <v>49</v>
      </c>
      <c r="G14" s="7" t="s">
        <v>36</v>
      </c>
      <c r="H14" s="5" t="s">
        <v>50</v>
      </c>
      <c r="I14" s="8">
        <v>250000</v>
      </c>
      <c r="J14" s="8">
        <v>200000</v>
      </c>
      <c r="K14" s="8">
        <v>50000</v>
      </c>
      <c r="L14" s="8">
        <v>0</v>
      </c>
      <c r="M14" s="28">
        <v>200000</v>
      </c>
      <c r="N14" s="27">
        <f t="shared" si="0"/>
        <v>0</v>
      </c>
    </row>
    <row r="15" spans="1:14" ht="15.9" x14ac:dyDescent="0.45">
      <c r="A15" s="4">
        <v>1</v>
      </c>
      <c r="B15" s="5" t="s">
        <v>51</v>
      </c>
      <c r="C15" s="5"/>
      <c r="D15" s="6" t="s">
        <v>22</v>
      </c>
      <c r="E15" s="5" t="s">
        <v>27</v>
      </c>
      <c r="F15" s="5" t="s">
        <v>52</v>
      </c>
      <c r="G15" s="7" t="s">
        <v>53</v>
      </c>
      <c r="H15" s="5" t="s">
        <v>54</v>
      </c>
      <c r="I15" s="8">
        <v>1613680</v>
      </c>
      <c r="J15" s="8">
        <v>1613680</v>
      </c>
      <c r="K15" s="8">
        <v>0</v>
      </c>
      <c r="L15" s="8">
        <v>0</v>
      </c>
      <c r="M15" s="28">
        <v>1613680</v>
      </c>
      <c r="N15" s="27">
        <f t="shared" si="0"/>
        <v>0</v>
      </c>
    </row>
    <row r="16" spans="1:14" ht="15.9" x14ac:dyDescent="0.45">
      <c r="A16" s="14">
        <v>1</v>
      </c>
      <c r="B16" s="15" t="s">
        <v>55</v>
      </c>
      <c r="C16" s="15"/>
      <c r="D16" s="16" t="s">
        <v>8</v>
      </c>
      <c r="E16" s="15" t="s">
        <v>56</v>
      </c>
      <c r="F16" s="15" t="s">
        <v>57</v>
      </c>
      <c r="G16" s="17" t="s">
        <v>53</v>
      </c>
      <c r="H16" s="15" t="s">
        <v>58</v>
      </c>
      <c r="I16" s="18">
        <v>205500</v>
      </c>
      <c r="J16" s="18">
        <v>164400</v>
      </c>
      <c r="K16" s="18">
        <v>0</v>
      </c>
      <c r="L16" s="18">
        <v>41100</v>
      </c>
      <c r="M16" s="30">
        <v>164000</v>
      </c>
      <c r="N16" s="27">
        <f t="shared" si="0"/>
        <v>-400</v>
      </c>
    </row>
    <row r="17" spans="1:14" ht="15.9" x14ac:dyDescent="0.45">
      <c r="A17" s="4">
        <v>1</v>
      </c>
      <c r="B17" s="5" t="s">
        <v>59</v>
      </c>
      <c r="C17" s="5"/>
      <c r="D17" s="6" t="s">
        <v>22</v>
      </c>
      <c r="E17" s="5" t="s">
        <v>27</v>
      </c>
      <c r="F17" s="5" t="s">
        <v>60</v>
      </c>
      <c r="G17" s="7" t="s">
        <v>61</v>
      </c>
      <c r="H17" s="5" t="s">
        <v>62</v>
      </c>
      <c r="I17" s="8">
        <v>737500</v>
      </c>
      <c r="J17" s="8">
        <v>50000</v>
      </c>
      <c r="K17" s="8">
        <v>0</v>
      </c>
      <c r="L17" s="8">
        <v>687500</v>
      </c>
      <c r="M17" s="30">
        <v>50000</v>
      </c>
      <c r="N17" s="27">
        <f t="shared" si="0"/>
        <v>0</v>
      </c>
    </row>
    <row r="18" spans="1:14" ht="15.9" x14ac:dyDescent="0.45">
      <c r="A18" s="4">
        <v>1</v>
      </c>
      <c r="B18" s="5" t="s">
        <v>63</v>
      </c>
      <c r="C18" s="5"/>
      <c r="D18" s="6" t="s">
        <v>8</v>
      </c>
      <c r="E18" s="5" t="s">
        <v>27</v>
      </c>
      <c r="F18" s="5" t="s">
        <v>64</v>
      </c>
      <c r="G18" s="7" t="s">
        <v>65</v>
      </c>
      <c r="H18" s="5" t="s">
        <v>66</v>
      </c>
      <c r="I18" s="8">
        <v>300000</v>
      </c>
      <c r="J18" s="8">
        <v>240000</v>
      </c>
      <c r="K18" s="8">
        <v>60000</v>
      </c>
      <c r="L18" s="8">
        <v>0</v>
      </c>
      <c r="M18" s="30">
        <v>240000</v>
      </c>
      <c r="N18" s="27">
        <f t="shared" si="0"/>
        <v>0</v>
      </c>
    </row>
    <row r="19" spans="1:14" ht="15.9" x14ac:dyDescent="0.45">
      <c r="A19" s="4">
        <v>1</v>
      </c>
      <c r="B19" s="5" t="s">
        <v>67</v>
      </c>
      <c r="C19" s="5"/>
      <c r="D19" s="6" t="s">
        <v>8</v>
      </c>
      <c r="E19" s="5" t="s">
        <v>27</v>
      </c>
      <c r="F19" s="5" t="s">
        <v>68</v>
      </c>
      <c r="G19" s="7" t="s">
        <v>65</v>
      </c>
      <c r="H19" s="5" t="s">
        <v>69</v>
      </c>
      <c r="I19" s="8">
        <v>275000</v>
      </c>
      <c r="J19" s="8">
        <v>220000</v>
      </c>
      <c r="K19" s="8">
        <v>55000</v>
      </c>
      <c r="L19" s="8">
        <v>0</v>
      </c>
      <c r="M19" s="30">
        <v>220000</v>
      </c>
      <c r="N19" s="27">
        <f t="shared" si="0"/>
        <v>0</v>
      </c>
    </row>
    <row r="20" spans="1:14" ht="15.9" x14ac:dyDescent="0.45">
      <c r="A20" s="4">
        <v>1</v>
      </c>
      <c r="B20" s="5" t="s">
        <v>70</v>
      </c>
      <c r="C20" s="5"/>
      <c r="D20" s="6" t="s">
        <v>8</v>
      </c>
      <c r="E20" s="5" t="s">
        <v>9</v>
      </c>
      <c r="F20" s="5" t="s">
        <v>71</v>
      </c>
      <c r="G20" s="7" t="s">
        <v>72</v>
      </c>
      <c r="H20" s="5" t="s">
        <v>73</v>
      </c>
      <c r="I20" s="8">
        <v>1155000</v>
      </c>
      <c r="J20" s="8">
        <v>924000</v>
      </c>
      <c r="K20" s="8">
        <v>231000</v>
      </c>
      <c r="L20" s="8">
        <v>0</v>
      </c>
      <c r="M20" s="30">
        <v>924000</v>
      </c>
      <c r="N20" s="27">
        <f t="shared" si="0"/>
        <v>0</v>
      </c>
    </row>
    <row r="21" spans="1:14" ht="15.9" x14ac:dyDescent="0.45">
      <c r="A21" s="4">
        <v>1</v>
      </c>
      <c r="B21" s="19" t="s">
        <v>74</v>
      </c>
      <c r="C21" s="19"/>
      <c r="D21" s="19" t="s">
        <v>22</v>
      </c>
      <c r="E21" s="19">
        <v>5337</v>
      </c>
      <c r="F21" s="20" t="s">
        <v>75</v>
      </c>
      <c r="G21" s="21" t="s">
        <v>11</v>
      </c>
      <c r="H21" s="22" t="s">
        <v>76</v>
      </c>
      <c r="I21" s="23">
        <v>45000000</v>
      </c>
      <c r="J21" s="23">
        <f>I21*0.8</f>
        <v>36000000</v>
      </c>
      <c r="K21" s="23">
        <f>I21*0.2</f>
        <v>9000000</v>
      </c>
      <c r="L21" s="8">
        <v>0</v>
      </c>
      <c r="M21" s="30">
        <v>36000000</v>
      </c>
      <c r="N21" s="27">
        <f>M21-J21</f>
        <v>0</v>
      </c>
    </row>
    <row r="22" spans="1:14" ht="15.9" x14ac:dyDescent="0.45">
      <c r="A22" s="4">
        <v>1</v>
      </c>
      <c r="B22" s="19" t="s">
        <v>77</v>
      </c>
      <c r="C22" s="19"/>
      <c r="D22" s="19" t="s">
        <v>78</v>
      </c>
      <c r="E22" s="19" t="s">
        <v>79</v>
      </c>
      <c r="F22" s="20" t="s">
        <v>80</v>
      </c>
      <c r="G22" s="21" t="s">
        <v>57</v>
      </c>
      <c r="H22" s="25" t="s">
        <v>81</v>
      </c>
      <c r="I22" s="23">
        <v>8413165</v>
      </c>
      <c r="J22" s="23">
        <v>6730532</v>
      </c>
      <c r="K22" s="23">
        <v>1682633</v>
      </c>
      <c r="L22" s="23">
        <v>0</v>
      </c>
      <c r="M22" s="28">
        <v>6730532</v>
      </c>
      <c r="N22" s="27">
        <f>M22-J22</f>
        <v>0</v>
      </c>
    </row>
    <row r="24" spans="1:14" ht="18.45" x14ac:dyDescent="0.5">
      <c r="A24" s="26" t="s">
        <v>170</v>
      </c>
    </row>
    <row r="26" spans="1:14" ht="15.9" x14ac:dyDescent="0.45">
      <c r="A26" s="4">
        <v>70</v>
      </c>
      <c r="B26" s="5" t="s">
        <v>124</v>
      </c>
      <c r="C26" s="5"/>
      <c r="D26" s="6" t="s">
        <v>104</v>
      </c>
      <c r="E26" s="5" t="s">
        <v>89</v>
      </c>
      <c r="F26" s="5" t="s">
        <v>57</v>
      </c>
      <c r="G26" s="7" t="s">
        <v>106</v>
      </c>
      <c r="H26" s="5" t="s">
        <v>125</v>
      </c>
      <c r="I26" s="8">
        <v>1000000</v>
      </c>
      <c r="J26" s="8">
        <v>800000</v>
      </c>
      <c r="K26" s="8">
        <v>200000</v>
      </c>
      <c r="L26" s="8">
        <v>0</v>
      </c>
      <c r="M26" s="30">
        <v>800000</v>
      </c>
      <c r="N26" s="27">
        <f t="shared" ref="N26:N47" si="1">M26-J26</f>
        <v>0</v>
      </c>
    </row>
    <row r="27" spans="1:14" ht="15.9" x14ac:dyDescent="0.45">
      <c r="A27" s="4">
        <v>70</v>
      </c>
      <c r="B27" s="5" t="s">
        <v>126</v>
      </c>
      <c r="C27" s="5"/>
      <c r="D27" s="6" t="s">
        <v>8</v>
      </c>
      <c r="E27" s="5" t="s">
        <v>89</v>
      </c>
      <c r="F27" s="5"/>
      <c r="G27" s="7" t="s">
        <v>106</v>
      </c>
      <c r="H27" s="5" t="s">
        <v>127</v>
      </c>
      <c r="I27" s="8">
        <v>528000</v>
      </c>
      <c r="J27" s="8">
        <v>528000</v>
      </c>
      <c r="K27" s="8">
        <v>0</v>
      </c>
      <c r="L27" s="8">
        <v>0</v>
      </c>
      <c r="M27" s="30">
        <v>528000</v>
      </c>
      <c r="N27" s="27">
        <f t="shared" si="1"/>
        <v>0</v>
      </c>
    </row>
    <row r="28" spans="1:14" ht="15.9" x14ac:dyDescent="0.45">
      <c r="A28" s="4">
        <v>70</v>
      </c>
      <c r="B28" s="5" t="s">
        <v>128</v>
      </c>
      <c r="C28" s="5"/>
      <c r="D28" s="6" t="s">
        <v>104</v>
      </c>
      <c r="E28" s="5" t="s">
        <v>89</v>
      </c>
      <c r="F28" s="5" t="s">
        <v>57</v>
      </c>
      <c r="G28" s="7" t="s">
        <v>106</v>
      </c>
      <c r="H28" s="5" t="s">
        <v>129</v>
      </c>
      <c r="I28" s="8">
        <v>14665</v>
      </c>
      <c r="J28" s="8">
        <v>11732</v>
      </c>
      <c r="K28" s="8">
        <v>2933</v>
      </c>
      <c r="L28" s="8">
        <v>0</v>
      </c>
      <c r="M28" s="32">
        <v>11732</v>
      </c>
      <c r="N28" s="27">
        <f t="shared" si="1"/>
        <v>0</v>
      </c>
    </row>
    <row r="29" spans="1:14" ht="15.9" x14ac:dyDescent="0.45">
      <c r="A29" s="4">
        <v>70</v>
      </c>
      <c r="B29" s="5" t="s">
        <v>130</v>
      </c>
      <c r="C29" s="5"/>
      <c r="D29" s="6" t="s">
        <v>104</v>
      </c>
      <c r="E29" s="5" t="s">
        <v>9</v>
      </c>
      <c r="F29" s="5" t="s">
        <v>57</v>
      </c>
      <c r="G29" s="7" t="s">
        <v>106</v>
      </c>
      <c r="H29" s="5" t="s">
        <v>131</v>
      </c>
      <c r="I29" s="8">
        <v>825000</v>
      </c>
      <c r="J29" s="8">
        <v>660000</v>
      </c>
      <c r="K29" s="8">
        <v>165000</v>
      </c>
      <c r="L29" s="8">
        <v>0</v>
      </c>
      <c r="M29" s="32">
        <v>660000</v>
      </c>
      <c r="N29" s="27">
        <f t="shared" si="1"/>
        <v>0</v>
      </c>
    </row>
    <row r="30" spans="1:14" ht="15.9" x14ac:dyDescent="0.45">
      <c r="A30" s="4">
        <v>70</v>
      </c>
      <c r="B30" s="5" t="s">
        <v>132</v>
      </c>
      <c r="C30" s="5"/>
      <c r="D30" s="6" t="s">
        <v>104</v>
      </c>
      <c r="E30" s="5" t="s">
        <v>89</v>
      </c>
      <c r="F30" s="5" t="s">
        <v>57</v>
      </c>
      <c r="G30" s="7" t="s">
        <v>106</v>
      </c>
      <c r="H30" s="5" t="s">
        <v>133</v>
      </c>
      <c r="I30" s="8">
        <v>1200000</v>
      </c>
      <c r="J30" s="8">
        <v>960000</v>
      </c>
      <c r="K30" s="8">
        <v>240000</v>
      </c>
      <c r="L30" s="8">
        <v>0</v>
      </c>
      <c r="M30" s="32">
        <v>960000</v>
      </c>
      <c r="N30" s="27">
        <f t="shared" si="1"/>
        <v>0</v>
      </c>
    </row>
    <row r="31" spans="1:14" ht="15.9" x14ac:dyDescent="0.45">
      <c r="A31" s="4">
        <v>70</v>
      </c>
      <c r="B31" s="5" t="s">
        <v>134</v>
      </c>
      <c r="C31" s="5"/>
      <c r="D31" s="6" t="s">
        <v>22</v>
      </c>
      <c r="E31" s="5" t="s">
        <v>89</v>
      </c>
      <c r="F31" s="5" t="s">
        <v>57</v>
      </c>
      <c r="G31" s="7" t="s">
        <v>106</v>
      </c>
      <c r="H31" s="5" t="s">
        <v>135</v>
      </c>
      <c r="I31" s="8">
        <v>3338320</v>
      </c>
      <c r="J31" s="8">
        <v>3338320</v>
      </c>
      <c r="K31" s="8">
        <v>0</v>
      </c>
      <c r="L31" s="8">
        <v>0</v>
      </c>
      <c r="M31" s="30">
        <v>4000000</v>
      </c>
      <c r="N31" s="27">
        <f t="shared" si="1"/>
        <v>661680</v>
      </c>
    </row>
    <row r="32" spans="1:14" ht="15.9" x14ac:dyDescent="0.45">
      <c r="A32" s="4">
        <v>70</v>
      </c>
      <c r="B32" s="5" t="s">
        <v>136</v>
      </c>
      <c r="C32" s="5"/>
      <c r="D32" s="6" t="s">
        <v>22</v>
      </c>
      <c r="E32" s="5" t="s">
        <v>89</v>
      </c>
      <c r="F32" s="5" t="s">
        <v>57</v>
      </c>
      <c r="G32" s="7" t="s">
        <v>106</v>
      </c>
      <c r="H32" s="5" t="s">
        <v>137</v>
      </c>
      <c r="I32" s="8">
        <v>2000000</v>
      </c>
      <c r="J32" s="8">
        <v>2000000</v>
      </c>
      <c r="K32" s="8">
        <v>0</v>
      </c>
      <c r="L32" s="8">
        <v>0</v>
      </c>
      <c r="M32" s="30">
        <v>2000000</v>
      </c>
      <c r="N32" s="27">
        <f t="shared" si="1"/>
        <v>0</v>
      </c>
    </row>
    <row r="33" spans="1:14" ht="15.9" x14ac:dyDescent="0.45">
      <c r="A33" s="4">
        <v>70</v>
      </c>
      <c r="B33" s="5" t="s">
        <v>138</v>
      </c>
      <c r="C33" s="5"/>
      <c r="D33" s="6" t="s">
        <v>22</v>
      </c>
      <c r="E33" s="5" t="s">
        <v>89</v>
      </c>
      <c r="F33" s="5" t="s">
        <v>57</v>
      </c>
      <c r="G33" s="7" t="s">
        <v>106</v>
      </c>
      <c r="H33" s="5" t="s">
        <v>139</v>
      </c>
      <c r="I33" s="8">
        <v>2000000</v>
      </c>
      <c r="J33" s="8">
        <v>2000000</v>
      </c>
      <c r="K33" s="8">
        <v>0</v>
      </c>
      <c r="L33" s="8">
        <v>0</v>
      </c>
      <c r="M33" s="30">
        <v>2000000</v>
      </c>
      <c r="N33" s="27">
        <f t="shared" si="1"/>
        <v>0</v>
      </c>
    </row>
    <row r="34" spans="1:14" ht="15.9" x14ac:dyDescent="0.45">
      <c r="A34" s="4">
        <v>70</v>
      </c>
      <c r="B34" s="5" t="s">
        <v>140</v>
      </c>
      <c r="C34" s="5"/>
      <c r="D34" s="6" t="s">
        <v>22</v>
      </c>
      <c r="E34" s="5" t="s">
        <v>89</v>
      </c>
      <c r="F34" s="5" t="s">
        <v>57</v>
      </c>
      <c r="G34" s="7" t="s">
        <v>106</v>
      </c>
      <c r="H34" s="5" t="s">
        <v>141</v>
      </c>
      <c r="I34" s="8">
        <v>2000000</v>
      </c>
      <c r="J34" s="8">
        <v>2000000</v>
      </c>
      <c r="K34" s="8">
        <v>0</v>
      </c>
      <c r="L34" s="8">
        <v>0</v>
      </c>
      <c r="M34" s="30">
        <v>2000000</v>
      </c>
      <c r="N34" s="27">
        <f t="shared" si="1"/>
        <v>0</v>
      </c>
    </row>
    <row r="35" spans="1:14" ht="15.9" x14ac:dyDescent="0.45">
      <c r="A35" s="4">
        <v>70</v>
      </c>
      <c r="B35" s="5" t="s">
        <v>142</v>
      </c>
      <c r="C35" s="5"/>
      <c r="D35" s="6" t="s">
        <v>22</v>
      </c>
      <c r="E35" s="5" t="s">
        <v>89</v>
      </c>
      <c r="F35" s="5" t="s">
        <v>57</v>
      </c>
      <c r="G35" s="7" t="s">
        <v>106</v>
      </c>
      <c r="H35" s="5" t="s">
        <v>143</v>
      </c>
      <c r="I35" s="8">
        <v>2000000</v>
      </c>
      <c r="J35" s="8">
        <v>2000000</v>
      </c>
      <c r="K35" s="8">
        <v>0</v>
      </c>
      <c r="L35" s="8">
        <v>0</v>
      </c>
      <c r="M35" s="30">
        <v>2000000</v>
      </c>
      <c r="N35" s="27">
        <f t="shared" si="1"/>
        <v>0</v>
      </c>
    </row>
    <row r="36" spans="1:14" ht="15.9" x14ac:dyDescent="0.45">
      <c r="A36" s="4">
        <v>70</v>
      </c>
      <c r="B36" s="5" t="s">
        <v>144</v>
      </c>
      <c r="C36" s="5"/>
      <c r="D36" s="6" t="s">
        <v>22</v>
      </c>
      <c r="E36" s="5" t="s">
        <v>89</v>
      </c>
      <c r="F36" s="5" t="s">
        <v>57</v>
      </c>
      <c r="G36" s="7" t="s">
        <v>106</v>
      </c>
      <c r="H36" s="5" t="s">
        <v>145</v>
      </c>
      <c r="I36" s="8">
        <v>150000</v>
      </c>
      <c r="J36" s="8">
        <v>120000</v>
      </c>
      <c r="K36" s="8">
        <v>30000</v>
      </c>
      <c r="L36" s="8">
        <v>0</v>
      </c>
      <c r="M36" s="32">
        <v>120000</v>
      </c>
      <c r="N36" s="27">
        <f t="shared" si="1"/>
        <v>0</v>
      </c>
    </row>
    <row r="37" spans="1:14" ht="15.9" x14ac:dyDescent="0.45">
      <c r="A37" s="4">
        <v>70</v>
      </c>
      <c r="B37" s="5" t="s">
        <v>146</v>
      </c>
      <c r="C37" s="5"/>
      <c r="D37" s="6" t="s">
        <v>104</v>
      </c>
      <c r="E37" s="5" t="s">
        <v>9</v>
      </c>
      <c r="F37" s="5" t="s">
        <v>57</v>
      </c>
      <c r="G37" s="7" t="s">
        <v>106</v>
      </c>
      <c r="H37" s="5" t="s">
        <v>147</v>
      </c>
      <c r="I37" s="8">
        <v>2000000</v>
      </c>
      <c r="J37" s="8">
        <v>1600000</v>
      </c>
      <c r="K37" s="8">
        <v>400000</v>
      </c>
      <c r="L37" s="8">
        <v>0</v>
      </c>
      <c r="M37" s="32">
        <v>1600000</v>
      </c>
      <c r="N37" s="27">
        <f t="shared" si="1"/>
        <v>0</v>
      </c>
    </row>
    <row r="38" spans="1:14" ht="15.9" x14ac:dyDescent="0.45">
      <c r="A38" s="4">
        <v>70</v>
      </c>
      <c r="B38" s="5" t="s">
        <v>148</v>
      </c>
      <c r="C38" s="5"/>
      <c r="D38" s="6" t="s">
        <v>104</v>
      </c>
      <c r="E38" s="5" t="s">
        <v>89</v>
      </c>
      <c r="F38" s="5" t="s">
        <v>57</v>
      </c>
      <c r="G38" s="7" t="s">
        <v>106</v>
      </c>
      <c r="H38" s="5" t="s">
        <v>149</v>
      </c>
      <c r="I38" s="8">
        <v>2500000</v>
      </c>
      <c r="J38" s="8">
        <v>2000000</v>
      </c>
      <c r="K38" s="8">
        <v>500000</v>
      </c>
      <c r="L38" s="8">
        <v>0</v>
      </c>
      <c r="M38" s="32">
        <v>2000000</v>
      </c>
      <c r="N38" s="27">
        <f t="shared" si="1"/>
        <v>0</v>
      </c>
    </row>
    <row r="39" spans="1:14" ht="15.9" x14ac:dyDescent="0.45">
      <c r="A39" s="4">
        <v>70</v>
      </c>
      <c r="B39" s="5" t="s">
        <v>150</v>
      </c>
      <c r="C39" s="5"/>
      <c r="D39" s="6" t="s">
        <v>104</v>
      </c>
      <c r="E39" s="5" t="s">
        <v>9</v>
      </c>
      <c r="F39" s="5" t="s">
        <v>57</v>
      </c>
      <c r="G39" s="7" t="s">
        <v>106</v>
      </c>
      <c r="H39" s="5" t="s">
        <v>151</v>
      </c>
      <c r="I39" s="8">
        <v>15000000</v>
      </c>
      <c r="J39" s="8">
        <v>12000000</v>
      </c>
      <c r="K39" s="8">
        <v>3000000</v>
      </c>
      <c r="L39" s="8">
        <v>0</v>
      </c>
      <c r="M39" s="32">
        <v>12000000</v>
      </c>
      <c r="N39" s="27">
        <f t="shared" si="1"/>
        <v>0</v>
      </c>
    </row>
    <row r="40" spans="1:14" ht="15.9" x14ac:dyDescent="0.45">
      <c r="A40" s="4">
        <v>70</v>
      </c>
      <c r="B40" s="5" t="s">
        <v>152</v>
      </c>
      <c r="C40" s="5"/>
      <c r="D40" s="6" t="s">
        <v>104</v>
      </c>
      <c r="E40" s="5" t="s">
        <v>89</v>
      </c>
      <c r="F40" s="5" t="s">
        <v>57</v>
      </c>
      <c r="G40" s="7" t="s">
        <v>106</v>
      </c>
      <c r="H40" s="5" t="s">
        <v>153</v>
      </c>
      <c r="I40" s="8">
        <v>8000000</v>
      </c>
      <c r="J40" s="8">
        <v>6400000</v>
      </c>
      <c r="K40" s="8">
        <v>1600000</v>
      </c>
      <c r="L40" s="8">
        <v>0</v>
      </c>
      <c r="M40" s="32">
        <v>6400000</v>
      </c>
      <c r="N40" s="27">
        <f t="shared" si="1"/>
        <v>0</v>
      </c>
    </row>
    <row r="41" spans="1:14" ht="15.9" x14ac:dyDescent="0.45">
      <c r="A41" s="4">
        <v>70</v>
      </c>
      <c r="B41" s="5" t="s">
        <v>154</v>
      </c>
      <c r="C41" s="5"/>
      <c r="D41" s="6" t="s">
        <v>104</v>
      </c>
      <c r="E41" s="5" t="s">
        <v>9</v>
      </c>
      <c r="F41" s="5" t="s">
        <v>57</v>
      </c>
      <c r="G41" s="7" t="s">
        <v>106</v>
      </c>
      <c r="H41" s="5" t="s">
        <v>155</v>
      </c>
      <c r="I41" s="8">
        <v>2250000</v>
      </c>
      <c r="J41" s="8">
        <v>1800000</v>
      </c>
      <c r="K41" s="8">
        <v>450000</v>
      </c>
      <c r="L41" s="8">
        <v>0</v>
      </c>
      <c r="M41" s="30">
        <v>1800000</v>
      </c>
      <c r="N41" s="27">
        <f t="shared" si="1"/>
        <v>0</v>
      </c>
    </row>
    <row r="42" spans="1:14" ht="15.9" x14ac:dyDescent="0.45">
      <c r="A42" s="4">
        <v>70</v>
      </c>
      <c r="B42" s="5" t="s">
        <v>156</v>
      </c>
      <c r="C42" s="5"/>
      <c r="D42" s="6" t="s">
        <v>104</v>
      </c>
      <c r="E42" s="5" t="s">
        <v>89</v>
      </c>
      <c r="F42" s="5" t="s">
        <v>57</v>
      </c>
      <c r="G42" s="7" t="s">
        <v>106</v>
      </c>
      <c r="H42" s="5" t="s">
        <v>157</v>
      </c>
      <c r="I42" s="8">
        <v>500000</v>
      </c>
      <c r="J42" s="8">
        <v>400000</v>
      </c>
      <c r="K42" s="8">
        <v>100000</v>
      </c>
      <c r="L42" s="8">
        <v>0</v>
      </c>
      <c r="M42" s="30">
        <v>400000</v>
      </c>
      <c r="N42" s="27">
        <f t="shared" si="1"/>
        <v>0</v>
      </c>
    </row>
    <row r="43" spans="1:14" ht="15.9" x14ac:dyDescent="0.45">
      <c r="A43" s="4">
        <v>70</v>
      </c>
      <c r="B43" s="5" t="s">
        <v>158</v>
      </c>
      <c r="C43" s="5"/>
      <c r="D43" s="6" t="s">
        <v>8</v>
      </c>
      <c r="E43" s="5" t="s">
        <v>84</v>
      </c>
      <c r="F43" s="5" t="s">
        <v>57</v>
      </c>
      <c r="G43" s="7" t="s">
        <v>106</v>
      </c>
      <c r="H43" s="5" t="s">
        <v>159</v>
      </c>
      <c r="I43" s="8">
        <v>35000</v>
      </c>
      <c r="J43" s="8">
        <v>35000</v>
      </c>
      <c r="K43" s="8">
        <v>0</v>
      </c>
      <c r="L43" s="8">
        <v>0</v>
      </c>
      <c r="M43" s="32">
        <v>35000</v>
      </c>
      <c r="N43" s="27">
        <f t="shared" si="1"/>
        <v>0</v>
      </c>
    </row>
    <row r="44" spans="1:14" ht="15.9" x14ac:dyDescent="0.45">
      <c r="A44" s="4">
        <v>70</v>
      </c>
      <c r="B44" s="5" t="s">
        <v>158</v>
      </c>
      <c r="C44" s="5"/>
      <c r="D44" s="6" t="s">
        <v>22</v>
      </c>
      <c r="E44" s="5" t="s">
        <v>84</v>
      </c>
      <c r="F44" s="5" t="s">
        <v>57</v>
      </c>
      <c r="G44" s="7" t="s">
        <v>106</v>
      </c>
      <c r="H44" s="5" t="s">
        <v>160</v>
      </c>
      <c r="I44" s="8">
        <v>883780</v>
      </c>
      <c r="J44" s="8">
        <v>883780</v>
      </c>
      <c r="K44" s="8">
        <v>0</v>
      </c>
      <c r="L44" s="8">
        <v>0</v>
      </c>
      <c r="M44" s="32">
        <v>883780</v>
      </c>
      <c r="N44" s="27">
        <f t="shared" si="1"/>
        <v>0</v>
      </c>
    </row>
    <row r="45" spans="1:14" ht="15.9" x14ac:dyDescent="0.45">
      <c r="A45" s="4">
        <v>70</v>
      </c>
      <c r="B45" s="5" t="s">
        <v>161</v>
      </c>
      <c r="C45" s="5"/>
      <c r="D45" s="6" t="s">
        <v>104</v>
      </c>
      <c r="E45" s="5" t="s">
        <v>9</v>
      </c>
      <c r="F45" s="5" t="s">
        <v>57</v>
      </c>
      <c r="G45" s="7" t="s">
        <v>106</v>
      </c>
      <c r="H45" s="5" t="s">
        <v>162</v>
      </c>
      <c r="I45" s="8">
        <v>2000000</v>
      </c>
      <c r="J45" s="8">
        <v>1600000</v>
      </c>
      <c r="K45" s="8">
        <v>400000</v>
      </c>
      <c r="L45" s="8">
        <v>0</v>
      </c>
      <c r="M45" s="30">
        <v>1600000</v>
      </c>
      <c r="N45" s="27">
        <f t="shared" si="1"/>
        <v>0</v>
      </c>
    </row>
    <row r="46" spans="1:14" ht="15.9" x14ac:dyDescent="0.45">
      <c r="A46" s="4">
        <v>70</v>
      </c>
      <c r="B46" s="5" t="s">
        <v>163</v>
      </c>
      <c r="C46" s="5"/>
      <c r="D46" s="6" t="s">
        <v>104</v>
      </c>
      <c r="E46" s="5" t="s">
        <v>89</v>
      </c>
      <c r="F46" s="5" t="s">
        <v>57</v>
      </c>
      <c r="G46" s="7" t="s">
        <v>106</v>
      </c>
      <c r="H46" s="5" t="s">
        <v>164</v>
      </c>
      <c r="I46" s="8">
        <v>850000</v>
      </c>
      <c r="J46" s="8">
        <v>680000</v>
      </c>
      <c r="K46" s="8">
        <v>170000</v>
      </c>
      <c r="L46" s="8">
        <v>0</v>
      </c>
      <c r="M46" s="32">
        <v>680000</v>
      </c>
      <c r="N46" s="27">
        <f t="shared" si="1"/>
        <v>0</v>
      </c>
    </row>
    <row r="47" spans="1:14" ht="15.9" x14ac:dyDescent="0.45">
      <c r="A47" s="4">
        <v>70</v>
      </c>
      <c r="B47" s="19" t="s">
        <v>165</v>
      </c>
      <c r="C47" s="19"/>
      <c r="D47" s="19" t="s">
        <v>104</v>
      </c>
      <c r="E47" s="19" t="s">
        <v>166</v>
      </c>
      <c r="F47" s="5" t="s">
        <v>121</v>
      </c>
      <c r="G47" s="7" t="s">
        <v>121</v>
      </c>
      <c r="H47" s="6" t="s">
        <v>167</v>
      </c>
      <c r="I47" s="23">
        <v>4688115</v>
      </c>
      <c r="J47" s="23">
        <v>3261248</v>
      </c>
      <c r="K47" s="23">
        <v>590439</v>
      </c>
      <c r="L47" s="23">
        <v>836428</v>
      </c>
      <c r="M47" s="27">
        <v>3312019</v>
      </c>
      <c r="N47" s="27">
        <f t="shared" si="1"/>
        <v>50771</v>
      </c>
    </row>
    <row r="48" spans="1:14" ht="15.9" x14ac:dyDescent="0.45">
      <c r="A48" s="4"/>
      <c r="B48" s="5"/>
      <c r="C48" s="5"/>
      <c r="D48" s="6"/>
      <c r="E48" s="5"/>
      <c r="F48" s="5"/>
      <c r="H48" s="5"/>
      <c r="I48" s="8"/>
      <c r="J48" s="8"/>
      <c r="K48" s="8"/>
      <c r="L48" s="8"/>
      <c r="M48" s="27"/>
      <c r="N48" s="27"/>
    </row>
    <row r="49" spans="1:14" ht="18.45" x14ac:dyDescent="0.5">
      <c r="A49" s="26" t="s">
        <v>82</v>
      </c>
      <c r="B49" s="5"/>
      <c r="C49" s="5"/>
      <c r="D49" s="6"/>
      <c r="E49" s="5"/>
      <c r="F49" s="5"/>
      <c r="H49" s="5"/>
      <c r="I49" s="8"/>
      <c r="J49" s="8"/>
      <c r="K49" s="8"/>
      <c r="L49" s="8"/>
      <c r="M49" s="27"/>
      <c r="N49" s="27"/>
    </row>
    <row r="50" spans="1:14" ht="15.9" x14ac:dyDescent="0.45">
      <c r="A50" s="4"/>
      <c r="B50" s="5"/>
      <c r="C50" s="5"/>
      <c r="D50" s="6"/>
      <c r="E50" s="5"/>
      <c r="F50" s="5"/>
      <c r="H50" s="5"/>
      <c r="I50" s="8"/>
      <c r="J50" s="8"/>
      <c r="K50" s="8"/>
      <c r="L50" s="8"/>
      <c r="M50" s="27"/>
      <c r="N50" s="27"/>
    </row>
    <row r="51" spans="1:14" ht="15.9" x14ac:dyDescent="0.45">
      <c r="A51" s="4">
        <v>73</v>
      </c>
      <c r="B51" s="5" t="s">
        <v>83</v>
      </c>
      <c r="C51" s="5"/>
      <c r="D51" s="6" t="s">
        <v>22</v>
      </c>
      <c r="E51" s="5" t="s">
        <v>84</v>
      </c>
      <c r="F51" s="5" t="s">
        <v>57</v>
      </c>
      <c r="G51" s="7" t="s">
        <v>72</v>
      </c>
      <c r="H51" s="5" t="s">
        <v>85</v>
      </c>
      <c r="I51" s="8">
        <v>1715080</v>
      </c>
      <c r="J51" s="8">
        <v>1715080</v>
      </c>
      <c r="K51" s="8">
        <v>0</v>
      </c>
      <c r="L51" s="8">
        <v>0</v>
      </c>
      <c r="M51" s="32">
        <v>1715080</v>
      </c>
      <c r="N51" s="27">
        <f t="shared" ref="N51:N66" si="2">M51-J51</f>
        <v>0</v>
      </c>
    </row>
    <row r="52" spans="1:14" ht="15.9" x14ac:dyDescent="0.45">
      <c r="A52" s="14">
        <v>73</v>
      </c>
      <c r="B52" s="15" t="s">
        <v>86</v>
      </c>
      <c r="C52" s="15"/>
      <c r="D52" s="16" t="s">
        <v>8</v>
      </c>
      <c r="E52" s="15" t="s">
        <v>84</v>
      </c>
      <c r="F52" s="15" t="s">
        <v>57</v>
      </c>
      <c r="G52" s="17" t="s">
        <v>72</v>
      </c>
      <c r="H52" s="15" t="s">
        <v>87</v>
      </c>
      <c r="I52" s="18">
        <v>91000</v>
      </c>
      <c r="J52" s="18">
        <v>81900</v>
      </c>
      <c r="K52" s="18">
        <v>9100</v>
      </c>
      <c r="L52" s="18">
        <v>0</v>
      </c>
      <c r="M52" s="32">
        <v>81900</v>
      </c>
      <c r="N52" s="27">
        <f t="shared" si="2"/>
        <v>0</v>
      </c>
    </row>
    <row r="53" spans="1:14" ht="15.9" x14ac:dyDescent="0.45">
      <c r="A53" s="4">
        <v>73</v>
      </c>
      <c r="B53" s="5" t="s">
        <v>88</v>
      </c>
      <c r="C53" s="5"/>
      <c r="D53" s="6" t="s">
        <v>8</v>
      </c>
      <c r="E53" s="5" t="s">
        <v>89</v>
      </c>
      <c r="F53" s="5" t="s">
        <v>57</v>
      </c>
      <c r="G53" s="7" t="s">
        <v>72</v>
      </c>
      <c r="H53" s="5" t="s">
        <v>90</v>
      </c>
      <c r="I53" s="8">
        <v>198000</v>
      </c>
      <c r="J53" s="8">
        <v>158400</v>
      </c>
      <c r="K53" s="8">
        <v>39600</v>
      </c>
      <c r="L53" s="8">
        <v>0</v>
      </c>
      <c r="M53" s="30">
        <v>158400</v>
      </c>
      <c r="N53" s="27">
        <f t="shared" si="2"/>
        <v>0</v>
      </c>
    </row>
    <row r="54" spans="1:14" ht="15.9" x14ac:dyDescent="0.45">
      <c r="A54" s="14">
        <v>73</v>
      </c>
      <c r="B54" s="15" t="s">
        <v>91</v>
      </c>
      <c r="C54" s="15"/>
      <c r="D54" s="16" t="s">
        <v>8</v>
      </c>
      <c r="E54" s="15" t="s">
        <v>84</v>
      </c>
      <c r="F54" s="15" t="s">
        <v>57</v>
      </c>
      <c r="G54" s="17" t="s">
        <v>72</v>
      </c>
      <c r="H54" s="15" t="s">
        <v>92</v>
      </c>
      <c r="I54" s="18">
        <v>557000</v>
      </c>
      <c r="J54" s="18">
        <v>501300</v>
      </c>
      <c r="K54" s="18">
        <v>55700</v>
      </c>
      <c r="L54" s="18">
        <v>0</v>
      </c>
      <c r="M54" s="32">
        <v>501300</v>
      </c>
      <c r="N54" s="27">
        <f t="shared" si="2"/>
        <v>0</v>
      </c>
    </row>
    <row r="55" spans="1:14" ht="15.9" x14ac:dyDescent="0.45">
      <c r="A55" s="4">
        <v>73</v>
      </c>
      <c r="B55" s="5" t="s">
        <v>93</v>
      </c>
      <c r="C55" s="5"/>
      <c r="D55" s="6" t="s">
        <v>8</v>
      </c>
      <c r="E55" s="5" t="s">
        <v>84</v>
      </c>
      <c r="F55" s="5" t="s">
        <v>57</v>
      </c>
      <c r="G55" s="7" t="s">
        <v>72</v>
      </c>
      <c r="H55" s="5" t="s">
        <v>94</v>
      </c>
      <c r="I55" s="8">
        <v>580000</v>
      </c>
      <c r="J55" s="8">
        <v>580000</v>
      </c>
      <c r="K55" s="8">
        <v>0</v>
      </c>
      <c r="L55" s="8">
        <v>0</v>
      </c>
      <c r="M55" s="32">
        <v>580000</v>
      </c>
      <c r="N55" s="27">
        <f t="shared" si="2"/>
        <v>0</v>
      </c>
    </row>
    <row r="56" spans="1:14" ht="15.9" x14ac:dyDescent="0.45">
      <c r="A56" s="4">
        <v>73</v>
      </c>
      <c r="B56" s="5" t="s">
        <v>95</v>
      </c>
      <c r="C56" s="5"/>
      <c r="D56" s="6" t="s">
        <v>8</v>
      </c>
      <c r="E56" s="5" t="s">
        <v>84</v>
      </c>
      <c r="F56" s="5" t="s">
        <v>57</v>
      </c>
      <c r="G56" s="7" t="s">
        <v>72</v>
      </c>
      <c r="H56" s="5" t="s">
        <v>96</v>
      </c>
      <c r="I56" s="8">
        <v>175000</v>
      </c>
      <c r="J56" s="8">
        <v>157500</v>
      </c>
      <c r="K56" s="8">
        <v>17500</v>
      </c>
      <c r="L56" s="8">
        <v>0</v>
      </c>
      <c r="M56" s="32">
        <v>157500</v>
      </c>
      <c r="N56" s="27">
        <f t="shared" si="2"/>
        <v>0</v>
      </c>
    </row>
    <row r="57" spans="1:14" ht="15.9" x14ac:dyDescent="0.45">
      <c r="A57" s="4">
        <v>73</v>
      </c>
      <c r="B57" s="5" t="s">
        <v>97</v>
      </c>
      <c r="C57" s="5"/>
      <c r="D57" s="6" t="s">
        <v>8</v>
      </c>
      <c r="E57" s="5" t="s">
        <v>84</v>
      </c>
      <c r="F57" s="5" t="s">
        <v>57</v>
      </c>
      <c r="G57" s="7" t="s">
        <v>72</v>
      </c>
      <c r="H57" s="5" t="s">
        <v>98</v>
      </c>
      <c r="I57" s="8">
        <v>525000</v>
      </c>
      <c r="J57" s="8">
        <v>525000</v>
      </c>
      <c r="K57" s="8">
        <v>0</v>
      </c>
      <c r="L57" s="8">
        <v>0</v>
      </c>
      <c r="M57" s="32">
        <v>525000</v>
      </c>
      <c r="N57" s="27">
        <f t="shared" si="2"/>
        <v>0</v>
      </c>
    </row>
    <row r="58" spans="1:14" ht="15.9" x14ac:dyDescent="0.45">
      <c r="A58" s="14">
        <v>73</v>
      </c>
      <c r="B58" s="15" t="s">
        <v>99</v>
      </c>
      <c r="C58" s="15"/>
      <c r="D58" s="16" t="s">
        <v>8</v>
      </c>
      <c r="E58" s="15" t="s">
        <v>84</v>
      </c>
      <c r="F58" s="15" t="s">
        <v>57</v>
      </c>
      <c r="G58" s="17" t="s">
        <v>72</v>
      </c>
      <c r="H58" s="15" t="s">
        <v>100</v>
      </c>
      <c r="I58" s="18">
        <v>293500</v>
      </c>
      <c r="J58" s="18">
        <v>293500</v>
      </c>
      <c r="K58" s="18">
        <v>0</v>
      </c>
      <c r="L58" s="18">
        <v>0</v>
      </c>
      <c r="M58" s="32">
        <v>293500</v>
      </c>
      <c r="N58" s="27">
        <f t="shared" si="2"/>
        <v>0</v>
      </c>
    </row>
    <row r="59" spans="1:14" ht="15.9" x14ac:dyDescent="0.45">
      <c r="A59" s="4">
        <v>73</v>
      </c>
      <c r="B59" s="5" t="s">
        <v>101</v>
      </c>
      <c r="C59" s="5"/>
      <c r="D59" s="6" t="s">
        <v>8</v>
      </c>
      <c r="E59" s="5" t="s">
        <v>84</v>
      </c>
      <c r="F59" s="5" t="s">
        <v>57</v>
      </c>
      <c r="G59" s="7" t="s">
        <v>72</v>
      </c>
      <c r="H59" s="5" t="s">
        <v>102</v>
      </c>
      <c r="I59" s="8">
        <v>1700000</v>
      </c>
      <c r="J59" s="8">
        <v>1700000</v>
      </c>
      <c r="K59" s="8">
        <v>0</v>
      </c>
      <c r="L59" s="8">
        <v>0</v>
      </c>
      <c r="M59" s="32">
        <v>1700000</v>
      </c>
      <c r="N59" s="27">
        <f t="shared" si="2"/>
        <v>0</v>
      </c>
    </row>
    <row r="60" spans="1:14" ht="15.9" x14ac:dyDescent="0.45">
      <c r="A60" s="4">
        <v>75</v>
      </c>
      <c r="B60" s="5" t="s">
        <v>103</v>
      </c>
      <c r="C60" s="5"/>
      <c r="D60" s="6" t="s">
        <v>104</v>
      </c>
      <c r="E60" s="5" t="s">
        <v>105</v>
      </c>
      <c r="F60" s="5" t="s">
        <v>57</v>
      </c>
      <c r="G60" s="7" t="s">
        <v>106</v>
      </c>
      <c r="H60" s="5" t="s">
        <v>107</v>
      </c>
      <c r="I60" s="8">
        <f>2233240+1121326</f>
        <v>3354566</v>
      </c>
      <c r="J60" s="8">
        <f>1786592+897061</f>
        <v>2683653</v>
      </c>
      <c r="K60" s="8">
        <f>446648+224265</f>
        <v>670913</v>
      </c>
      <c r="L60" s="8">
        <v>0</v>
      </c>
      <c r="M60" s="30">
        <v>2684000</v>
      </c>
      <c r="N60" s="27">
        <f t="shared" si="2"/>
        <v>347</v>
      </c>
    </row>
    <row r="61" spans="1:14" ht="15.9" x14ac:dyDescent="0.45">
      <c r="A61" s="24" t="s">
        <v>111</v>
      </c>
      <c r="B61" s="19" t="s">
        <v>112</v>
      </c>
      <c r="C61" s="19"/>
      <c r="D61" s="19" t="s">
        <v>22</v>
      </c>
      <c r="E61" s="19" t="s">
        <v>113</v>
      </c>
      <c r="F61" s="20" t="s">
        <v>114</v>
      </c>
      <c r="G61" s="21" t="s">
        <v>57</v>
      </c>
      <c r="H61" s="22" t="s">
        <v>115</v>
      </c>
      <c r="I61" s="23">
        <v>45000000</v>
      </c>
      <c r="J61" s="23">
        <f>I61*0.8</f>
        <v>36000000</v>
      </c>
      <c r="K61" s="23">
        <f>I61*0.2</f>
        <v>9000000</v>
      </c>
      <c r="L61" s="23">
        <v>0</v>
      </c>
      <c r="M61" s="27">
        <v>10000000</v>
      </c>
      <c r="N61" s="27">
        <f t="shared" si="2"/>
        <v>-26000000</v>
      </c>
    </row>
    <row r="62" spans="1:14" ht="15.9" x14ac:dyDescent="0.45">
      <c r="A62" s="24" t="s">
        <v>116</v>
      </c>
      <c r="B62" s="19" t="s">
        <v>117</v>
      </c>
      <c r="C62" s="19"/>
      <c r="D62" s="19" t="s">
        <v>78</v>
      </c>
      <c r="E62" s="19">
        <v>5339</v>
      </c>
      <c r="F62" s="20" t="s">
        <v>80</v>
      </c>
      <c r="G62" s="21" t="s">
        <v>57</v>
      </c>
      <c r="H62" s="25" t="s">
        <v>118</v>
      </c>
      <c r="I62" s="23">
        <v>4750000</v>
      </c>
      <c r="J62" s="23">
        <f>I62*0.8</f>
        <v>3800000</v>
      </c>
      <c r="K62" s="23">
        <f>I62*0.2</f>
        <v>950000</v>
      </c>
      <c r="L62" s="23">
        <v>0</v>
      </c>
      <c r="M62" s="27">
        <v>3182000</v>
      </c>
      <c r="N62" s="27">
        <f t="shared" si="2"/>
        <v>-618000</v>
      </c>
    </row>
    <row r="63" spans="1:14" ht="15.9" x14ac:dyDescent="0.45">
      <c r="A63" s="24" t="s">
        <v>116</v>
      </c>
      <c r="B63" s="19" t="s">
        <v>117</v>
      </c>
      <c r="C63" s="19"/>
      <c r="D63" s="19" t="s">
        <v>119</v>
      </c>
      <c r="E63" s="19">
        <v>5339</v>
      </c>
      <c r="F63" s="20" t="s">
        <v>80</v>
      </c>
      <c r="G63" s="21" t="s">
        <v>57</v>
      </c>
      <c r="H63" s="25" t="s">
        <v>120</v>
      </c>
      <c r="I63" s="23">
        <v>2250000</v>
      </c>
      <c r="J63" s="23">
        <f>I63*0.8</f>
        <v>1800000</v>
      </c>
      <c r="K63" s="23">
        <f>I63*0.2</f>
        <v>450000</v>
      </c>
      <c r="L63" s="23">
        <v>0</v>
      </c>
      <c r="M63" s="27">
        <v>1500000</v>
      </c>
      <c r="N63" s="27">
        <f t="shared" si="2"/>
        <v>-300000</v>
      </c>
    </row>
    <row r="64" spans="1:14" ht="15.9" x14ac:dyDescent="0.45">
      <c r="A64" s="24" t="s">
        <v>116</v>
      </c>
      <c r="B64" s="19" t="s">
        <v>117</v>
      </c>
      <c r="C64" s="19" t="s">
        <v>169</v>
      </c>
      <c r="D64" s="19" t="s">
        <v>121</v>
      </c>
      <c r="E64" s="19" t="s">
        <v>79</v>
      </c>
      <c r="F64" s="20" t="s">
        <v>80</v>
      </c>
      <c r="G64" s="21" t="s">
        <v>57</v>
      </c>
      <c r="H64" s="25" t="s">
        <v>122</v>
      </c>
      <c r="I64" s="23">
        <v>2414316</v>
      </c>
      <c r="J64" s="23">
        <v>1931452</v>
      </c>
      <c r="K64" s="23">
        <v>482864</v>
      </c>
      <c r="L64" s="23">
        <v>0</v>
      </c>
      <c r="M64" s="27">
        <v>1931453</v>
      </c>
      <c r="N64" s="27">
        <f t="shared" si="2"/>
        <v>1</v>
      </c>
    </row>
    <row r="65" spans="1:14" ht="15.9" x14ac:dyDescent="0.45">
      <c r="A65" s="24" t="s">
        <v>116</v>
      </c>
      <c r="B65" s="19" t="s">
        <v>117</v>
      </c>
      <c r="C65" s="19"/>
      <c r="D65" s="19" t="s">
        <v>121</v>
      </c>
      <c r="E65" s="19">
        <v>5339</v>
      </c>
      <c r="F65" s="20" t="s">
        <v>80</v>
      </c>
      <c r="G65" s="21" t="s">
        <v>57</v>
      </c>
      <c r="H65" s="25" t="s">
        <v>123</v>
      </c>
      <c r="I65" s="23">
        <v>4108851</v>
      </c>
      <c r="J65" s="23">
        <v>3287080</v>
      </c>
      <c r="K65" s="23">
        <v>821771</v>
      </c>
      <c r="L65" s="23">
        <v>0</v>
      </c>
      <c r="M65" s="27">
        <v>0</v>
      </c>
      <c r="N65" s="27">
        <f t="shared" si="2"/>
        <v>-3287080</v>
      </c>
    </row>
    <row r="66" spans="1:14" ht="15.9" x14ac:dyDescent="0.45">
      <c r="A66" s="4" t="s">
        <v>108</v>
      </c>
      <c r="B66" s="5" t="s">
        <v>109</v>
      </c>
      <c r="C66" s="5"/>
      <c r="D66" s="6" t="s">
        <v>22</v>
      </c>
      <c r="E66" s="5" t="s">
        <v>89</v>
      </c>
      <c r="F66" s="5" t="s">
        <v>57</v>
      </c>
      <c r="G66" s="7" t="s">
        <v>72</v>
      </c>
      <c r="H66" s="5" t="s">
        <v>110</v>
      </c>
      <c r="I66" s="8">
        <v>4349460</v>
      </c>
      <c r="J66" s="8">
        <v>4349460</v>
      </c>
      <c r="K66" s="8">
        <v>0</v>
      </c>
      <c r="L66" s="8">
        <v>0</v>
      </c>
      <c r="M66" s="30">
        <v>4400000</v>
      </c>
      <c r="N66" s="27">
        <f t="shared" si="2"/>
        <v>50540</v>
      </c>
    </row>
  </sheetData>
  <sortState xmlns:xlrd2="http://schemas.microsoft.com/office/spreadsheetml/2017/richdata2" ref="A26:N66">
    <sortCondition ref="A26:A66"/>
  </sortState>
  <mergeCells count="1">
    <mergeCell ref="A1:N1"/>
  </mergeCells>
  <printOptions horizontalCentered="1" gridLines="1"/>
  <pageMargins left="0.2" right="0.2" top="0.5" bottom="0.25" header="0.3" footer="0.3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MPO 1</vt:lpstr>
      <vt:lpstr>'MPO 1'!Print_Area</vt:lpstr>
    </vt:vector>
  </TitlesOfParts>
  <Company>State of Connecticut Dept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Ryan C.</dc:creator>
  <cp:lastModifiedBy>rose etuka</cp:lastModifiedBy>
  <cp:lastPrinted>2021-12-21T16:52:47Z</cp:lastPrinted>
  <dcterms:created xsi:type="dcterms:W3CDTF">2021-11-16T14:43:05Z</dcterms:created>
  <dcterms:modified xsi:type="dcterms:W3CDTF">2021-12-21T16:53:12Z</dcterms:modified>
</cp:coreProperties>
</file>